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053108\backup_julia\julia\site\balancos\balanco_2022\2 - Demonstração do Resultado do Exercício\"/>
    </mc:Choice>
  </mc:AlternateContent>
  <bookViews>
    <workbookView xWindow="0" yWindow="0" windowWidth="11625" windowHeight="7920"/>
  </bookViews>
  <sheets>
    <sheet name="DRE " sheetId="1" r:id="rId1"/>
  </sheets>
  <externalReferences>
    <externalReference r:id="rId2"/>
  </externalReferences>
  <definedNames>
    <definedName name="_xlnm.Print_Area" localSheetId="0">'DRE '!$A$1:$F$34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2" i="1" l="1"/>
  <c r="D32" i="1"/>
  <c r="F25" i="1"/>
  <c r="F17" i="1"/>
  <c r="D13" i="1"/>
  <c r="D21" i="1" s="1"/>
  <c r="D24" i="1" s="1"/>
  <c r="D29" i="1" s="1"/>
  <c r="D31" i="1" s="1"/>
  <c r="D12" i="1"/>
  <c r="F13" i="1"/>
  <c r="F21" i="1" l="1"/>
  <c r="F24" i="1" s="1"/>
  <c r="F29" i="1" s="1"/>
  <c r="F31" i="1" s="1"/>
</calcChain>
</file>

<file path=xl/sharedStrings.xml><?xml version="1.0" encoding="utf-8"?>
<sst xmlns="http://schemas.openxmlformats.org/spreadsheetml/2006/main" count="29" uniqueCount="29">
  <si>
    <t>COMPANHIA DE TECNOLOGIA DA INFORMAÇÃO DO ESTADO DE MINAS GERAIS - PRODEMGE</t>
  </si>
  <si>
    <t>DEMONSTRAÇÃO DO RESULTADO DOS EXERCÍCIOS</t>
  </si>
  <si>
    <t>FINDOS EM 31 DE DEZEMBRO DE 2022 E 2021</t>
  </si>
  <si>
    <t>(VALORES EM MILHARES DE REAIS)</t>
  </si>
  <si>
    <t>NE</t>
  </si>
  <si>
    <t xml:space="preserve">RECEITA  OPERACIONAL LÍQUIDA </t>
  </si>
  <si>
    <t>CUSTOS DOS SERVIÇOS PRESTADOS</t>
  </si>
  <si>
    <t>LUCRO  BRUTO</t>
  </si>
  <si>
    <t xml:space="preserve">  Despesas do exercicio seguinte</t>
  </si>
  <si>
    <t>DESPESAS/RECEITAS OPERACIONAIS</t>
  </si>
  <si>
    <t xml:space="preserve">   Despesas administrativas e gerais</t>
  </si>
  <si>
    <t xml:space="preserve">   Provisão para processos judiciais</t>
  </si>
  <si>
    <t xml:space="preserve">   Despesas tributárias</t>
  </si>
  <si>
    <t xml:space="preserve">   PECLD</t>
  </si>
  <si>
    <t xml:space="preserve">   Perdas s/ faturas</t>
  </si>
  <si>
    <t xml:space="preserve">  Realizável a Longo Prazo</t>
  </si>
  <si>
    <t xml:space="preserve">   Outras receitas/despesas operacionais </t>
  </si>
  <si>
    <t xml:space="preserve"> LUCRO/PREJUÍZO  ANTES DO RESULTADO FINANCEIRO</t>
  </si>
  <si>
    <t xml:space="preserve">   Receitas financeiras</t>
  </si>
  <si>
    <t xml:space="preserve">   Despesas financeiras </t>
  </si>
  <si>
    <t xml:space="preserve"> LUCRO/PREJUÍZO  DO  EXERCÍCIO</t>
  </si>
  <si>
    <t xml:space="preserve">   Provisão IRPJ diferido </t>
  </si>
  <si>
    <t xml:space="preserve">   Provisão CSLL diferida </t>
  </si>
  <si>
    <t xml:space="preserve">   Imposto de Renda</t>
  </si>
  <si>
    <t xml:space="preserve">   Contribuição Social</t>
  </si>
  <si>
    <t xml:space="preserve"> LUCRO/PREJUÍZO  LÍQUIDO DO  EXERCÍCIO</t>
  </si>
  <si>
    <t xml:space="preserve">Lucro/Prejuízo líquido por  ação  - R$ </t>
  </si>
  <si>
    <t>Valor patrimonial da ação  -  R$</t>
  </si>
  <si>
    <t>As notas explicativas integram as demonstrações  financeiras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</si>
</sst>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_(* #,##0.00_);_(* \(#,##0.00\);_(* &quot;-&quot;??_);_(@_)"/>
    <numFmt numFmtId="166" formatCode="_(* #,##0_);_(* \(#,##0\);_(* &quot;-&quot;??_);_(@_)"/>
    <numFmt numFmtId="167" formatCode="_(* #,##0,_);_(* \(#,##0,\);_(* &quot;-&quot;??_);_(@_)"/>
  </numFmts>
  <fonts count="4" x14ac:knownFonts="1">
    <font>
      <sz val="10"/>
      <name val="Courier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rgb="FFFFFFFF"/>
      </right>
      <top style="medium">
        <color rgb="FFFFFFFF"/>
      </top>
      <bottom style="thin">
        <color theme="0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thin">
        <color indexed="64"/>
      </top>
      <bottom style="thin">
        <color theme="0"/>
      </bottom>
      <diagonal/>
    </border>
    <border>
      <left/>
      <right style="medium">
        <color rgb="FFFFFFFF"/>
      </right>
      <top style="thin">
        <color indexed="64"/>
      </top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/>
      <right style="medium">
        <color rgb="FFFFFFFF"/>
      </right>
      <top style="thin">
        <color indexed="64"/>
      </top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n">
        <color indexed="64"/>
      </bottom>
      <diagonal/>
    </border>
    <border>
      <left/>
      <right style="medium">
        <color rgb="FFFFFFFF"/>
      </right>
      <top style="thin">
        <color indexed="64"/>
      </top>
      <bottom style="double">
        <color indexed="64"/>
      </bottom>
      <diagonal/>
    </border>
  </borders>
  <cellStyleXfs count="2">
    <xf numFmtId="164" fontId="0" fillId="0" borderId="0"/>
    <xf numFmtId="165" fontId="2" fillId="0" borderId="0" applyFont="0" applyFill="0" applyBorder="0" applyAlignment="0" applyProtection="0"/>
  </cellStyleXfs>
  <cellXfs count="57">
    <xf numFmtId="164" fontId="0" fillId="0" borderId="0" xfId="0"/>
    <xf numFmtId="164" fontId="1" fillId="0" borderId="0" xfId="0" applyFont="1" applyFill="1"/>
    <xf numFmtId="164" fontId="1" fillId="0" borderId="0" xfId="0" applyFont="1" applyFill="1" applyAlignment="1">
      <alignment horizontal="center"/>
    </xf>
    <xf numFmtId="164" fontId="2" fillId="0" borderId="0" xfId="0" applyFont="1" applyFill="1"/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Continuous"/>
    </xf>
    <xf numFmtId="164" fontId="2" fillId="0" borderId="0" xfId="0" applyFont="1" applyFill="1" applyAlignment="1">
      <alignment horizontal="centerContinuous"/>
    </xf>
    <xf numFmtId="164" fontId="1" fillId="0" borderId="0" xfId="0" applyFont="1" applyFill="1" applyAlignment="1" applyProtection="1">
      <alignment horizontal="center"/>
    </xf>
    <xf numFmtId="164" fontId="1" fillId="0" borderId="1" xfId="0" quotePrefix="1" applyFont="1" applyFill="1" applyBorder="1" applyAlignment="1" applyProtection="1">
      <alignment horizontal="center"/>
    </xf>
    <xf numFmtId="164" fontId="1" fillId="0" borderId="0" xfId="0" quotePrefix="1" applyFont="1" applyFill="1" applyBorder="1" applyAlignment="1" applyProtection="1">
      <alignment horizontal="center"/>
    </xf>
    <xf numFmtId="164" fontId="1" fillId="0" borderId="0" xfId="0" quotePrefix="1" applyFont="1" applyFill="1" applyAlignment="1" applyProtection="1">
      <alignment vertical="center"/>
    </xf>
    <xf numFmtId="164" fontId="1" fillId="0" borderId="0" xfId="0" quotePrefix="1" applyFont="1" applyFill="1" applyAlignment="1" applyProtection="1">
      <alignment horizontal="center" vertical="center"/>
    </xf>
    <xf numFmtId="164" fontId="2" fillId="0" borderId="0" xfId="0" quotePrefix="1" applyFont="1" applyFill="1" applyAlignment="1" applyProtection="1">
      <alignment vertical="center"/>
    </xf>
    <xf numFmtId="164" fontId="2" fillId="0" borderId="0" xfId="0" applyFont="1" applyFill="1" applyAlignment="1" applyProtection="1">
      <alignment vertical="center"/>
    </xf>
    <xf numFmtId="164" fontId="2" fillId="0" borderId="0" xfId="0" applyFont="1" applyFill="1" applyAlignment="1" applyProtection="1">
      <alignment horizontal="center" vertical="center"/>
    </xf>
    <xf numFmtId="166" fontId="2" fillId="0" borderId="0" xfId="1" applyNumberFormat="1" applyFont="1" applyFill="1" applyAlignment="1" applyProtection="1">
      <alignment vertical="center"/>
    </xf>
    <xf numFmtId="166" fontId="2" fillId="0" borderId="0" xfId="1" applyNumberFormat="1" applyFont="1" applyFill="1" applyBorder="1" applyAlignment="1" applyProtection="1">
      <alignment vertical="center"/>
    </xf>
    <xf numFmtId="164" fontId="2" fillId="0" borderId="0" xfId="0" quotePrefix="1" applyFont="1" applyFill="1" applyAlignment="1" applyProtection="1">
      <alignment horizontal="center" vertical="center"/>
    </xf>
    <xf numFmtId="167" fontId="1" fillId="0" borderId="2" xfId="1" applyNumberFormat="1" applyFont="1" applyFill="1" applyBorder="1" applyAlignment="1" applyProtection="1">
      <alignment vertical="center"/>
    </xf>
    <xf numFmtId="166" fontId="1" fillId="0" borderId="0" xfId="1" quotePrefix="1" applyNumberFormat="1" applyFont="1" applyFill="1" applyAlignment="1" applyProtection="1">
      <alignment vertical="center"/>
    </xf>
    <xf numFmtId="166" fontId="1" fillId="0" borderId="0" xfId="1" applyNumberFormat="1" applyFont="1" applyFill="1" applyAlignment="1" applyProtection="1">
      <alignment vertical="center"/>
    </xf>
    <xf numFmtId="164" fontId="1" fillId="0" borderId="0" xfId="0" applyFont="1" applyFill="1" applyAlignment="1" applyProtection="1">
      <alignment vertical="center"/>
    </xf>
    <xf numFmtId="167" fontId="1" fillId="0" borderId="3" xfId="1" applyNumberFormat="1" applyFont="1" applyFill="1" applyBorder="1" applyAlignment="1" applyProtection="1">
      <alignment vertical="center"/>
    </xf>
    <xf numFmtId="166" fontId="1" fillId="0" borderId="0" xfId="1" applyNumberFormat="1" applyFont="1" applyFill="1" applyBorder="1" applyAlignment="1" applyProtection="1">
      <alignment vertical="center"/>
    </xf>
    <xf numFmtId="167" fontId="1" fillId="0" borderId="4" xfId="1" applyNumberFormat="1" applyFont="1" applyFill="1" applyBorder="1" applyAlignment="1" applyProtection="1">
      <alignment vertical="center"/>
    </xf>
    <xf numFmtId="165" fontId="2" fillId="0" borderId="0" xfId="1" applyFont="1" applyFill="1"/>
    <xf numFmtId="164" fontId="1" fillId="0" borderId="0" xfId="0" applyFont="1" applyFill="1" applyAlignment="1" applyProtection="1">
      <alignment horizontal="center" vertical="center"/>
    </xf>
    <xf numFmtId="165" fontId="2" fillId="0" borderId="0" xfId="1" applyNumberFormat="1" applyFont="1" applyFill="1" applyAlignment="1" applyProtection="1">
      <alignment vertical="center"/>
    </xf>
    <xf numFmtId="167" fontId="2" fillId="0" borderId="2" xfId="1" applyNumberFormat="1" applyFont="1" applyFill="1" applyBorder="1" applyAlignment="1" applyProtection="1">
      <alignment vertical="center"/>
    </xf>
    <xf numFmtId="166" fontId="2" fillId="0" borderId="0" xfId="1" quotePrefix="1" applyNumberFormat="1" applyFont="1" applyFill="1" applyAlignment="1" applyProtection="1">
      <alignment vertical="center"/>
    </xf>
    <xf numFmtId="164" fontId="2" fillId="0" borderId="0" xfId="0" applyFont="1" applyFill="1" applyAlignment="1">
      <alignment vertical="center"/>
    </xf>
    <xf numFmtId="164" fontId="2" fillId="0" borderId="0" xfId="0" applyFont="1" applyFill="1" applyAlignment="1">
      <alignment horizontal="center" vertical="center"/>
    </xf>
    <xf numFmtId="167" fontId="2" fillId="0" borderId="3" xfId="1" applyNumberFormat="1" applyFont="1" applyFill="1" applyBorder="1" applyAlignment="1" applyProtection="1">
      <alignment vertical="center"/>
    </xf>
    <xf numFmtId="166" fontId="2" fillId="0" borderId="0" xfId="1" applyNumberFormat="1" applyFont="1" applyFill="1" applyAlignment="1">
      <alignment vertical="center"/>
    </xf>
    <xf numFmtId="167" fontId="1" fillId="0" borderId="5" xfId="1" applyNumberFormat="1" applyFont="1" applyFill="1" applyBorder="1" applyAlignment="1" applyProtection="1">
      <alignment vertical="center"/>
    </xf>
    <xf numFmtId="166" fontId="2" fillId="0" borderId="6" xfId="1" applyNumberFormat="1" applyFont="1" applyFill="1" applyBorder="1" applyAlignment="1" applyProtection="1">
      <alignment vertical="center"/>
    </xf>
    <xf numFmtId="167" fontId="1" fillId="0" borderId="7" xfId="1" applyNumberFormat="1" applyFont="1" applyFill="1" applyBorder="1" applyAlignment="1" applyProtection="1">
      <alignment vertical="center"/>
    </xf>
    <xf numFmtId="167" fontId="1" fillId="0" borderId="8" xfId="1" applyNumberFormat="1" applyFont="1" applyFill="1" applyBorder="1" applyAlignment="1" applyProtection="1">
      <alignment vertical="center"/>
    </xf>
    <xf numFmtId="167" fontId="2" fillId="0" borderId="5" xfId="1" applyNumberFormat="1" applyFont="1" applyFill="1" applyBorder="1" applyAlignment="1" applyProtection="1">
      <alignment vertical="center"/>
    </xf>
    <xf numFmtId="167" fontId="2" fillId="0" borderId="9" xfId="1" applyNumberFormat="1" applyFont="1" applyFill="1" applyBorder="1" applyAlignment="1" applyProtection="1">
      <alignment vertical="center"/>
    </xf>
    <xf numFmtId="167" fontId="1" fillId="0" borderId="10" xfId="1" applyNumberFormat="1" applyFont="1" applyFill="1" applyBorder="1" applyAlignment="1" applyProtection="1">
      <alignment vertical="center"/>
    </xf>
    <xf numFmtId="164" fontId="2" fillId="0" borderId="0" xfId="0" applyFont="1" applyFill="1" applyBorder="1"/>
    <xf numFmtId="164" fontId="1" fillId="0" borderId="0" xfId="0" applyFont="1" applyFill="1" applyBorder="1" applyAlignment="1" applyProtection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</xf>
    <xf numFmtId="164" fontId="1" fillId="0" borderId="0" xfId="0" applyFont="1" applyFill="1" applyBorder="1" applyAlignment="1" applyProtection="1">
      <alignment horizontal="left" vertical="center"/>
    </xf>
    <xf numFmtId="164" fontId="1" fillId="0" borderId="0" xfId="0" applyFont="1" applyFill="1" applyAlignment="1" applyProtection="1">
      <alignment horizontal="left"/>
    </xf>
    <xf numFmtId="165" fontId="1" fillId="0" borderId="0" xfId="1" applyFont="1" applyFill="1" applyAlignment="1" applyProtection="1">
      <alignment vertical="center"/>
    </xf>
    <xf numFmtId="165" fontId="3" fillId="0" borderId="0" xfId="1" applyFont="1" applyFill="1" applyAlignment="1" applyProtection="1">
      <alignment vertical="center"/>
    </xf>
    <xf numFmtId="165" fontId="1" fillId="0" borderId="0" xfId="1" applyFont="1" applyFill="1"/>
    <xf numFmtId="164" fontId="2" fillId="0" borderId="0" xfId="0" applyFont="1" applyFill="1" applyAlignment="1">
      <alignment horizontal="center"/>
    </xf>
    <xf numFmtId="164" fontId="2" fillId="0" borderId="0" xfId="0" quotePrefix="1" applyFont="1" applyFill="1" applyAlignment="1" applyProtection="1">
      <alignment horizontal="right"/>
    </xf>
    <xf numFmtId="164" fontId="2" fillId="0" borderId="0" xfId="0" applyFont="1" applyFill="1" applyAlignment="1" applyProtection="1">
      <alignment horizontal="center"/>
    </xf>
    <xf numFmtId="166" fontId="2" fillId="0" borderId="0" xfId="1" applyNumberFormat="1" applyFont="1" applyFill="1"/>
    <xf numFmtId="164" fontId="1" fillId="0" borderId="0" xfId="0" applyFont="1" applyFill="1" applyAlignment="1">
      <alignment horizontal="center" wrapText="1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 applyProtection="1">
      <alignment horizontal="center"/>
    </xf>
    <xf numFmtId="164" fontId="2" fillId="0" borderId="0" xfId="0" applyFont="1" applyFill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228600</xdr:rowOff>
    </xdr:from>
    <xdr:to>
      <xdr:col>1</xdr:col>
      <xdr:colOff>1981200</xdr:colOff>
      <xdr:row>1</xdr:row>
      <xdr:rowOff>361950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180022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ontabil\04%20-%20DEMONSTRA&#199;&#213;ES%20CONTABEIS\Demonst.Contabeis%202022\1%20-%20Demonstra&#231;&#245;es%20Cont&#225;beis\Completa\DEMONSTRA&#199;&#213;ES%202022%20final.07.02.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utações2007NÃO"/>
      <sheetName val="Ativo"/>
      <sheetName val="Passivo"/>
      <sheetName val="DRE "/>
      <sheetName val="DRA"/>
      <sheetName val="DMPL"/>
      <sheetName val="DFC"/>
      <sheetName val="Ativo reapresentado 2017"/>
      <sheetName val="Ativo reapresentado 2018"/>
      <sheetName val="Passivo reapresentado 2017-2018"/>
      <sheetName val="Passivo reapresentado 2018-2019"/>
      <sheetName val="DRE (2)"/>
      <sheetName val="DRA (2)"/>
      <sheetName val="DMPL (2)"/>
      <sheetName val="Fluxo de caixa (2)"/>
      <sheetName val="Apoio Fluxo de caixa"/>
    </sheetNames>
    <sheetDataSet>
      <sheetData sheetId="0"/>
      <sheetData sheetId="1"/>
      <sheetData sheetId="2">
        <row r="32">
          <cell r="D32">
            <v>97540247</v>
          </cell>
          <cell r="F32">
            <v>97540247</v>
          </cell>
        </row>
        <row r="37">
          <cell r="D37">
            <v>134208000</v>
          </cell>
          <cell r="F37">
            <v>104681000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showGridLines="0" tabSelected="1" topLeftCell="A7" zoomScale="80" zoomScaleNormal="80" workbookViewId="0">
      <selection activeCell="A15" sqref="A11:XFD15"/>
    </sheetView>
  </sheetViews>
  <sheetFormatPr defaultRowHeight="15.75" x14ac:dyDescent="0.25"/>
  <cols>
    <col min="1" max="1" width="0.875" style="3" customWidth="1"/>
    <col min="2" max="2" width="62.25" style="3" customWidth="1"/>
    <col min="3" max="3" width="4.75" style="49" customWidth="1"/>
    <col min="4" max="4" width="16.5" style="3" bestFit="1" customWidth="1"/>
    <col min="5" max="5" width="1.625" style="3" customWidth="1"/>
    <col min="6" max="6" width="16.5" style="3" bestFit="1" customWidth="1"/>
    <col min="7" max="7" width="1.125" style="3" customWidth="1"/>
    <col min="8" max="8" width="15.375" style="3" bestFit="1" customWidth="1"/>
    <col min="9" max="16384" width="9" style="3"/>
  </cols>
  <sheetData>
    <row r="1" spans="1:8" x14ac:dyDescent="0.25">
      <c r="B1" s="1"/>
      <c r="C1" s="2"/>
    </row>
    <row r="2" spans="1:8" ht="36.75" customHeight="1" x14ac:dyDescent="0.25">
      <c r="B2" s="1"/>
      <c r="C2" s="2"/>
    </row>
    <row r="3" spans="1:8" ht="37.5" customHeight="1" x14ac:dyDescent="0.25">
      <c r="B3" s="53" t="s">
        <v>0</v>
      </c>
      <c r="C3" s="53"/>
      <c r="D3" s="53"/>
      <c r="E3" s="53"/>
      <c r="F3" s="53"/>
      <c r="G3" s="4"/>
    </row>
    <row r="4" spans="1:8" x14ac:dyDescent="0.25">
      <c r="B4" s="5"/>
      <c r="C4" s="2"/>
      <c r="D4" s="5"/>
      <c r="E4" s="5"/>
      <c r="F4" s="6"/>
      <c r="G4" s="6"/>
    </row>
    <row r="5" spans="1:8" x14ac:dyDescent="0.25">
      <c r="B5" s="54" t="s">
        <v>1</v>
      </c>
      <c r="C5" s="54"/>
      <c r="D5" s="54"/>
      <c r="E5" s="54"/>
      <c r="F5" s="54"/>
      <c r="G5" s="2"/>
    </row>
    <row r="6" spans="1:8" x14ac:dyDescent="0.25">
      <c r="B6" s="54" t="s">
        <v>2</v>
      </c>
      <c r="C6" s="54"/>
      <c r="D6" s="54"/>
      <c r="E6" s="54"/>
      <c r="F6" s="54"/>
      <c r="G6" s="2"/>
    </row>
    <row r="7" spans="1:8" x14ac:dyDescent="0.25">
      <c r="B7" s="55" t="s">
        <v>3</v>
      </c>
      <c r="C7" s="55"/>
      <c r="D7" s="55"/>
      <c r="E7" s="55"/>
      <c r="F7" s="55"/>
      <c r="G7" s="55"/>
    </row>
    <row r="8" spans="1:8" x14ac:dyDescent="0.25">
      <c r="B8" s="7"/>
      <c r="C8" s="7"/>
      <c r="D8" s="7"/>
      <c r="E8" s="7"/>
      <c r="F8" s="7"/>
      <c r="G8" s="7"/>
    </row>
    <row r="9" spans="1:8" x14ac:dyDescent="0.25">
      <c r="B9" s="1"/>
      <c r="C9" s="2" t="s">
        <v>4</v>
      </c>
      <c r="D9" s="8">
        <v>2022</v>
      </c>
      <c r="F9" s="8">
        <v>2021</v>
      </c>
      <c r="G9" s="9"/>
    </row>
    <row r="10" spans="1:8" ht="16.5" thickBot="1" x14ac:dyDescent="0.3">
      <c r="B10" s="1"/>
      <c r="C10" s="2"/>
      <c r="D10" s="9"/>
      <c r="F10" s="9"/>
      <c r="G10" s="9"/>
    </row>
    <row r="11" spans="1:8" ht="24.75" customHeight="1" thickBot="1" x14ac:dyDescent="0.3">
      <c r="B11" s="10" t="s">
        <v>5</v>
      </c>
      <c r="C11" s="17">
        <v>29</v>
      </c>
      <c r="D11" s="18">
        <v>288201747.30000001</v>
      </c>
      <c r="E11" s="19"/>
      <c r="F11" s="18">
        <v>270373791.87</v>
      </c>
      <c r="G11" s="20"/>
    </row>
    <row r="12" spans="1:8" ht="24.75" customHeight="1" x14ac:dyDescent="0.25">
      <c r="B12" s="21" t="s">
        <v>6</v>
      </c>
      <c r="C12" s="14">
        <v>30</v>
      </c>
      <c r="D12" s="22">
        <f>-194299431.17-1000</f>
        <v>-194300431.16999999</v>
      </c>
      <c r="E12" s="15"/>
      <c r="F12" s="22">
        <v>-164170581</v>
      </c>
      <c r="G12" s="23"/>
    </row>
    <row r="13" spans="1:8" ht="24.75" customHeight="1" x14ac:dyDescent="0.25">
      <c r="B13" s="10" t="s">
        <v>7</v>
      </c>
      <c r="C13" s="11"/>
      <c r="D13" s="24">
        <f>SUM(D11:D12)</f>
        <v>93901316.130000025</v>
      </c>
      <c r="E13" s="19"/>
      <c r="F13" s="24">
        <f>SUM(F11:F12)</f>
        <v>106203210.87</v>
      </c>
      <c r="G13" s="20"/>
      <c r="H13" s="25"/>
    </row>
    <row r="14" spans="1:8" ht="24.75" customHeight="1" thickBot="1" x14ac:dyDescent="0.3">
      <c r="A14" s="3" t="s">
        <v>8</v>
      </c>
      <c r="B14" s="21" t="s">
        <v>9</v>
      </c>
      <c r="C14" s="26"/>
      <c r="D14" s="27"/>
      <c r="E14" s="20"/>
      <c r="F14" s="27"/>
      <c r="G14" s="15"/>
    </row>
    <row r="15" spans="1:8" ht="16.5" thickBot="1" x14ac:dyDescent="0.3">
      <c r="B15" s="13" t="s">
        <v>10</v>
      </c>
      <c r="C15" s="14">
        <v>31</v>
      </c>
      <c r="D15" s="28">
        <v>-40783072.700000003</v>
      </c>
      <c r="E15" s="15"/>
      <c r="F15" s="28">
        <v>-34350728</v>
      </c>
      <c r="G15" s="15"/>
    </row>
    <row r="16" spans="1:8" ht="16.5" thickBot="1" x14ac:dyDescent="0.3">
      <c r="B16" s="13" t="s">
        <v>11</v>
      </c>
      <c r="C16" s="14"/>
      <c r="D16" s="28">
        <v>-4146036.48</v>
      </c>
      <c r="E16" s="15"/>
      <c r="F16" s="28">
        <v>-121019</v>
      </c>
      <c r="G16" s="15"/>
    </row>
    <row r="17" spans="1:8" ht="16.5" thickBot="1" x14ac:dyDescent="0.3">
      <c r="B17" s="12" t="s">
        <v>12</v>
      </c>
      <c r="C17" s="17"/>
      <c r="D17" s="28">
        <v>-772923.8</v>
      </c>
      <c r="E17" s="29"/>
      <c r="F17" s="28">
        <f>-647032+1000</f>
        <v>-646032</v>
      </c>
      <c r="G17" s="15"/>
    </row>
    <row r="18" spans="1:8" ht="16.5" thickBot="1" x14ac:dyDescent="0.3">
      <c r="B18" s="12" t="s">
        <v>13</v>
      </c>
      <c r="C18" s="17">
        <v>32</v>
      </c>
      <c r="D18" s="28">
        <v>1923450.78</v>
      </c>
      <c r="E18" s="29"/>
      <c r="F18" s="28">
        <v>-16594779</v>
      </c>
      <c r="G18" s="15"/>
    </row>
    <row r="19" spans="1:8" ht="16.5" thickBot="1" x14ac:dyDescent="0.3">
      <c r="B19" s="12" t="s">
        <v>14</v>
      </c>
      <c r="C19" s="17">
        <v>33</v>
      </c>
      <c r="D19" s="28">
        <v>-1926920.45</v>
      </c>
      <c r="E19" s="29"/>
      <c r="F19" s="28">
        <v>-1150928</v>
      </c>
      <c r="G19" s="15"/>
    </row>
    <row r="20" spans="1:8" x14ac:dyDescent="0.25">
      <c r="A20" s="3" t="s">
        <v>15</v>
      </c>
      <c r="B20" s="30" t="s">
        <v>16</v>
      </c>
      <c r="C20" s="31">
        <v>34</v>
      </c>
      <c r="D20" s="32">
        <v>815767.88</v>
      </c>
      <c r="E20" s="33"/>
      <c r="F20" s="32">
        <v>4243005</v>
      </c>
      <c r="G20" s="16"/>
    </row>
    <row r="21" spans="1:8" ht="16.5" thickBot="1" x14ac:dyDescent="0.3">
      <c r="B21" s="21" t="s">
        <v>17</v>
      </c>
      <c r="C21" s="14"/>
      <c r="D21" s="34">
        <f>SUM(D13:D20)</f>
        <v>49011581.360000029</v>
      </c>
      <c r="E21" s="15"/>
      <c r="F21" s="34">
        <f>SUM(F13:F20)-1000</f>
        <v>57581729.870000005</v>
      </c>
      <c r="G21" s="23"/>
    </row>
    <row r="22" spans="1:8" ht="16.5" thickBot="1" x14ac:dyDescent="0.3">
      <c r="B22" s="13" t="s">
        <v>18</v>
      </c>
      <c r="C22" s="14">
        <v>35</v>
      </c>
      <c r="D22" s="28">
        <v>13005578.41</v>
      </c>
      <c r="E22" s="15"/>
      <c r="F22" s="28">
        <v>3517011</v>
      </c>
      <c r="G22" s="15"/>
    </row>
    <row r="23" spans="1:8" ht="16.5" thickBot="1" x14ac:dyDescent="0.3">
      <c r="B23" s="13" t="s">
        <v>19</v>
      </c>
      <c r="C23" s="14"/>
      <c r="D23" s="28">
        <v>-2238144.44</v>
      </c>
      <c r="E23" s="35"/>
      <c r="F23" s="28">
        <v>-3259071</v>
      </c>
      <c r="G23" s="15"/>
    </row>
    <row r="24" spans="1:8" ht="24" customHeight="1" thickBot="1" x14ac:dyDescent="0.3">
      <c r="B24" s="21" t="s">
        <v>20</v>
      </c>
      <c r="C24" s="26"/>
      <c r="D24" s="36">
        <f>SUM(D21:D23)+1000</f>
        <v>59780015.330000028</v>
      </c>
      <c r="E24" s="37"/>
      <c r="F24" s="36">
        <f>SUM(F21:F23)</f>
        <v>57839669.870000005</v>
      </c>
      <c r="G24" s="23"/>
    </row>
    <row r="25" spans="1:8" ht="15.75" customHeight="1" thickBot="1" x14ac:dyDescent="0.3">
      <c r="B25" s="30" t="s">
        <v>21</v>
      </c>
      <c r="C25" s="31"/>
      <c r="D25" s="38">
        <v>310933.13</v>
      </c>
      <c r="E25" s="33"/>
      <c r="F25" s="38">
        <f>-1026568.89+777187.32</f>
        <v>-249381.57000000007</v>
      </c>
      <c r="G25" s="16"/>
    </row>
    <row r="26" spans="1:8" ht="15.75" customHeight="1" thickBot="1" x14ac:dyDescent="0.3">
      <c r="B26" s="30" t="s">
        <v>22</v>
      </c>
      <c r="C26" s="31"/>
      <c r="D26" s="28">
        <v>111935.93</v>
      </c>
      <c r="E26" s="33"/>
      <c r="F26" s="28">
        <v>-89777</v>
      </c>
      <c r="G26" s="16"/>
    </row>
    <row r="27" spans="1:8" ht="16.5" thickBot="1" x14ac:dyDescent="0.3">
      <c r="B27" s="13" t="s">
        <v>23</v>
      </c>
      <c r="C27" s="14">
        <v>36</v>
      </c>
      <c r="D27" s="28">
        <v>-14038842.560000001</v>
      </c>
      <c r="E27" s="15"/>
      <c r="F27" s="28">
        <v>-17838993</v>
      </c>
      <c r="G27" s="16"/>
    </row>
    <row r="28" spans="1:8" x14ac:dyDescent="0.25">
      <c r="B28" s="13" t="s">
        <v>24</v>
      </c>
      <c r="C28" s="14">
        <v>36</v>
      </c>
      <c r="D28" s="39">
        <v>-5213000</v>
      </c>
      <c r="E28" s="15"/>
      <c r="F28" s="39">
        <v>-6646926</v>
      </c>
      <c r="G28" s="16"/>
    </row>
    <row r="29" spans="1:8" ht="23.25" customHeight="1" thickBot="1" x14ac:dyDescent="0.3">
      <c r="B29" s="21" t="s">
        <v>25</v>
      </c>
      <c r="C29" s="26"/>
      <c r="D29" s="40">
        <f>SUM(D24:D28)</f>
        <v>40951041.830000028</v>
      </c>
      <c r="E29" s="20"/>
      <c r="F29" s="40">
        <f>SUM(F24:F28)</f>
        <v>33014592.300000004</v>
      </c>
      <c r="G29" s="23"/>
    </row>
    <row r="30" spans="1:8" s="41" customFormat="1" ht="16.5" thickTop="1" x14ac:dyDescent="0.25">
      <c r="C30" s="42"/>
      <c r="D30" s="43"/>
      <c r="E30" s="44"/>
      <c r="F30" s="43"/>
      <c r="G30" s="43"/>
    </row>
    <row r="31" spans="1:8" s="1" customFormat="1" ht="18.75" x14ac:dyDescent="0.25">
      <c r="B31" s="45" t="s">
        <v>26</v>
      </c>
      <c r="C31" s="7"/>
      <c r="D31" s="46">
        <f>D29/[1]Passivo!D32</f>
        <v>0.41983738087109856</v>
      </c>
      <c r="E31" s="45"/>
      <c r="F31" s="46">
        <f>F29/[1]Passivo!F32</f>
        <v>0.3384714855192032</v>
      </c>
      <c r="G31" s="47"/>
    </row>
    <row r="32" spans="1:8" s="1" customFormat="1" ht="18.75" x14ac:dyDescent="0.25">
      <c r="B32" s="45" t="s">
        <v>27</v>
      </c>
      <c r="C32" s="7"/>
      <c r="D32" s="46">
        <f>[1]Passivo!D37/[1]Passivo!D32</f>
        <v>1.3759243402367025</v>
      </c>
      <c r="E32" s="45"/>
      <c r="F32" s="46">
        <f>[1]Passivo!F37/[1]Passivo!F32</f>
        <v>1.0732082726835825</v>
      </c>
      <c r="G32" s="47"/>
      <c r="H32" s="48"/>
    </row>
    <row r="33" spans="2:8" x14ac:dyDescent="0.25">
      <c r="D33" s="50"/>
      <c r="F33" s="50"/>
      <c r="G33" s="50"/>
      <c r="H33" s="25"/>
    </row>
    <row r="34" spans="2:8" x14ac:dyDescent="0.25">
      <c r="B34" s="56" t="s">
        <v>28</v>
      </c>
      <c r="C34" s="56"/>
      <c r="D34" s="56"/>
      <c r="E34" s="56"/>
      <c r="F34" s="56"/>
      <c r="G34" s="51"/>
      <c r="H34" s="25"/>
    </row>
    <row r="35" spans="2:8" x14ac:dyDescent="0.25">
      <c r="D35" s="52"/>
      <c r="E35" s="52"/>
      <c r="F35" s="52"/>
      <c r="G35" s="52"/>
      <c r="H35" s="25"/>
    </row>
    <row r="36" spans="2:8" x14ac:dyDescent="0.25">
      <c r="D36" s="52"/>
      <c r="E36" s="52"/>
      <c r="F36" s="52"/>
      <c r="G36" s="52"/>
      <c r="H36" s="25"/>
    </row>
    <row r="37" spans="2:8" x14ac:dyDescent="0.25">
      <c r="D37" s="25"/>
    </row>
    <row r="38" spans="2:8" x14ac:dyDescent="0.25">
      <c r="D38" s="25"/>
    </row>
    <row r="39" spans="2:8" x14ac:dyDescent="0.25">
      <c r="D39" s="25"/>
    </row>
    <row r="41" spans="2:8" x14ac:dyDescent="0.25">
      <c r="D41" s="25"/>
    </row>
    <row r="43" spans="2:8" x14ac:dyDescent="0.25">
      <c r="D43" s="25"/>
    </row>
  </sheetData>
  <mergeCells count="5">
    <mergeCell ref="B3:F3"/>
    <mergeCell ref="B5:F5"/>
    <mergeCell ref="B6:F6"/>
    <mergeCell ref="B7:G7"/>
    <mergeCell ref="B34:F34"/>
  </mergeCells>
  <pageMargins left="0.511811024" right="0.511811024" top="0.78740157499999996" bottom="0.78740157499999996" header="0.31496062000000002" footer="0.31496062000000002"/>
  <pageSetup paperSize="9" scale="84" orientation="portrait" r:id="rId1"/>
  <ignoredErrors>
    <ignoredError sqref="F1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DRE </vt:lpstr>
      <vt:lpstr>'DRE 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p059467</dc:creator>
  <cp:lastModifiedBy>p053108</cp:lastModifiedBy>
  <cp:lastPrinted>2023-04-20T13:25:08Z</cp:lastPrinted>
  <dcterms:created xsi:type="dcterms:W3CDTF">2023-04-14T16:55:34Z</dcterms:created>
  <dcterms:modified xsi:type="dcterms:W3CDTF">2023-06-12T19:13:45Z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xcelMultiFormExcelAuto">
    <vt:lpwstr>0</vt:lpwstr>
  </property>
  <property fmtid="{D5CDD505-2E9C-101B-9397-08002B2CF9AE}" pid="3" name="AutoOpenUrl">
    <vt:lpwstr>0</vt:lpwstr>
  </property>
  <property fmtid="{D5CDD505-2E9C-101B-9397-08002B2CF9AE}" pid="4" name="AutoLoginExecuted">
    <vt:lpwstr>0</vt:lpwstr>
  </property>
  <property fmtid="{D5CDD505-2E9C-101B-9397-08002B2CF9AE}" pid="5" name="ExcelMultiForm">
    <vt:lpwstr>0</vt:lpwstr>
  </property>
  <property fmtid="{D5CDD505-2E9C-101B-9397-08002B2CF9AE}" pid="6" name="Application">
    <vt:lpwstr>0</vt:lpwstr>
  </property>
  <property fmtid="{D5CDD505-2E9C-101B-9397-08002B2CF9AE}" pid="7" name="MultiformPassword">
    <vt:lpwstr>0</vt:lpwstr>
  </property>
</Properties>
</file>