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ntabil\04 - DEMONSTRAÇÕES CONTABEIS\Demonst.Contabeis 2022\Arquivo para publicação site Prodemge\3 - Demonstração das Mutações do Patrimônio Líquido\"/>
    </mc:Choice>
  </mc:AlternateContent>
  <bookViews>
    <workbookView xWindow="0" yWindow="0" windowWidth="11625" windowHeight="7920"/>
  </bookViews>
  <sheets>
    <sheet name="DMPL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D43" i="1"/>
  <c r="J41" i="1"/>
  <c r="J39" i="1"/>
  <c r="J37" i="1"/>
  <c r="H35" i="1"/>
  <c r="E35" i="1"/>
  <c r="E43" i="1" s="1"/>
  <c r="J33" i="1"/>
  <c r="J31" i="1"/>
  <c r="J28" i="1"/>
  <c r="D28" i="1"/>
  <c r="I26" i="1"/>
  <c r="F26" i="1"/>
  <c r="F43" i="1" s="1"/>
  <c r="E26" i="1"/>
  <c r="D26" i="1"/>
  <c r="C26" i="1"/>
  <c r="C43" i="1" s="1"/>
  <c r="J24" i="1"/>
  <c r="H24" i="1"/>
  <c r="G24" i="1"/>
  <c r="G26" i="1" s="1"/>
  <c r="G43" i="1" s="1"/>
  <c r="J23" i="1"/>
  <c r="J22" i="1"/>
  <c r="J21" i="1"/>
  <c r="J20" i="1"/>
  <c r="H18" i="1"/>
  <c r="H26" i="1" s="1"/>
  <c r="H43" i="1" s="1"/>
  <c r="J16" i="1"/>
  <c r="J13" i="1"/>
  <c r="D13" i="1"/>
  <c r="J11" i="1"/>
  <c r="J35" i="1" l="1"/>
  <c r="J18" i="1"/>
  <c r="J26" i="1" s="1"/>
  <c r="J43" i="1" s="1"/>
</calcChain>
</file>

<file path=xl/sharedStrings.xml><?xml version="1.0" encoding="utf-8"?>
<sst xmlns="http://schemas.openxmlformats.org/spreadsheetml/2006/main" count="38" uniqueCount="31">
  <si>
    <t>COMPANHIA DE TECNOLOGIA DA INFORMAÇÃO DO ESTADO DE MINAS GERAIS - PRODEMGE</t>
  </si>
  <si>
    <t>DEMONSTRAÇÃO DAS MUTAÇÕES DO PATRIMÔNIO LÍQUIDO</t>
  </si>
  <si>
    <t>DOS EXERCÍCIOS FINDOS EM 31 DE DEZEMBRO DE 2022 E 2021</t>
  </si>
  <si>
    <t>(VALORES EM MILHARES DE REAIS)</t>
  </si>
  <si>
    <t>Capital Social</t>
  </si>
  <si>
    <t>Reserva de</t>
  </si>
  <si>
    <t>Reserva</t>
  </si>
  <si>
    <t>Outros Resultados</t>
  </si>
  <si>
    <t>Retenção</t>
  </si>
  <si>
    <t xml:space="preserve">Prejuízos </t>
  </si>
  <si>
    <t>Lucro</t>
  </si>
  <si>
    <t>DESCRIÇÃO</t>
  </si>
  <si>
    <t>Realizado</t>
  </si>
  <si>
    <t>Reavaliação</t>
  </si>
  <si>
    <t>Legal</t>
  </si>
  <si>
    <t>Abrangentes</t>
  </si>
  <si>
    <t>de Lucros</t>
  </si>
  <si>
    <t>Acumulados</t>
  </si>
  <si>
    <t>à disposição</t>
  </si>
  <si>
    <t>Total</t>
  </si>
  <si>
    <t xml:space="preserve"> SALDO EM 31 DE DEZEMBRO DE 2020</t>
  </si>
  <si>
    <t xml:space="preserve">   Realização da reserva de reavaliação</t>
  </si>
  <si>
    <t xml:space="preserve">   Outros resultados abrangentes</t>
  </si>
  <si>
    <t xml:space="preserve">     . Ajuste de avaliação atuarial</t>
  </si>
  <si>
    <t xml:space="preserve">   Lucro Líquido do exercício</t>
  </si>
  <si>
    <t xml:space="preserve">   Reserva legal</t>
  </si>
  <si>
    <t xml:space="preserve">   Dividendos a pagar</t>
  </si>
  <si>
    <t xml:space="preserve">   Reserva de retenção de lucros</t>
  </si>
  <si>
    <t xml:space="preserve"> SALDO EM 31 DE DEZEMBRO DE 2021</t>
  </si>
  <si>
    <t xml:space="preserve">   Juros sobre capital próprio</t>
  </si>
  <si>
    <t xml:space="preserve"> SALDO EM 31 DE DEZEMBRO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</si>
</sst>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_(* #,##0.00_);_(* \(#,##0.00\);_(* &quot;-&quot;??_);_(@_)"/>
    <numFmt numFmtId="166" formatCode="_(* #,##0,_);_(* \(#,##0,\);_(* &quot;-&quot;??_);_(@_)"/>
    <numFmt numFmtId="167" formatCode="_(* #,##0_);_(* \(#,##0\);_(* &quot;-&quot;??_);_(@_)"/>
  </numFmts>
  <fonts count="4" x14ac:knownFonts="1">
    <font>
      <sz val="10"/>
      <name val="Courie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rgb="FFFFFFFF"/>
      </right>
      <top style="medium">
        <color rgb="FFFFFFFF"/>
      </top>
      <bottom style="thin">
        <color theme="0"/>
      </bottom>
      <diagonal/>
    </border>
  </borders>
  <cellStyleXfs count="2">
    <xf numFmtId="164" fontId="0" fillId="0" borderId="0"/>
    <xf numFmtId="165" fontId="2" fillId="0" borderId="0" applyFont="0" applyFill="0" applyBorder="0" applyAlignment="0" applyProtection="0"/>
  </cellStyleXfs>
  <cellXfs count="41">
    <xf numFmtId="164" fontId="0" fillId="0" borderId="0" xfId="0"/>
    <xf numFmtId="164" fontId="1" fillId="0" borderId="0" xfId="0" applyFont="1" applyAlignment="1" applyProtection="1">
      <alignment horizontal="left"/>
    </xf>
    <xf numFmtId="164" fontId="1" fillId="0" borderId="0" xfId="0" quotePrefix="1" applyFont="1" applyAlignment="1" applyProtection="1">
      <alignment horizontal="left"/>
    </xf>
    <xf numFmtId="164" fontId="2" fillId="0" borderId="0" xfId="0" applyFont="1"/>
    <xf numFmtId="164" fontId="1" fillId="0" borderId="0" xfId="0" applyFont="1" applyAlignment="1" applyProtection="1">
      <alignment horizontal="left"/>
    </xf>
    <xf numFmtId="164" fontId="1" fillId="0" borderId="0" xfId="0" quotePrefix="1" applyFont="1" applyAlignment="1" applyProtection="1">
      <alignment horizontal="left"/>
    </xf>
    <xf numFmtId="164" fontId="1" fillId="0" borderId="0" xfId="0" applyFont="1" applyAlignment="1">
      <alignment horizontal="center"/>
    </xf>
    <xf numFmtId="164" fontId="1" fillId="0" borderId="0" xfId="0" applyFont="1"/>
    <xf numFmtId="164" fontId="1" fillId="0" borderId="0" xfId="0" applyFont="1" applyBorder="1"/>
    <xf numFmtId="164" fontId="1" fillId="0" borderId="0" xfId="0" applyFont="1" applyAlignment="1" applyProtection="1">
      <alignment horizontal="center"/>
    </xf>
    <xf numFmtId="164" fontId="1" fillId="2" borderId="0" xfId="0" applyFont="1" applyFill="1" applyAlignment="1" applyProtection="1">
      <alignment horizontal="center"/>
    </xf>
    <xf numFmtId="164" fontId="1" fillId="2" borderId="1" xfId="0" applyFont="1" applyFill="1" applyBorder="1" applyAlignment="1" applyProtection="1">
      <alignment horizontal="center"/>
    </xf>
    <xf numFmtId="164" fontId="1" fillId="2" borderId="2" xfId="0" applyFont="1" applyFill="1" applyBorder="1"/>
    <xf numFmtId="164" fontId="1" fillId="2" borderId="2" xfId="0" applyFont="1" applyFill="1" applyBorder="1" applyAlignment="1" applyProtection="1">
      <alignment horizontal="center"/>
    </xf>
    <xf numFmtId="164" fontId="1" fillId="2" borderId="0" xfId="0" applyFont="1" applyFill="1" applyBorder="1" applyAlignment="1" applyProtection="1">
      <alignment horizontal="center"/>
    </xf>
    <xf numFmtId="164" fontId="1" fillId="2" borderId="1" xfId="0" quotePrefix="1" applyFont="1" applyFill="1" applyBorder="1" applyAlignment="1" applyProtection="1">
      <alignment horizontal="center"/>
    </xf>
    <xf numFmtId="164" fontId="1" fillId="2" borderId="0" xfId="0" quotePrefix="1" applyFont="1" applyFill="1" applyBorder="1" applyAlignment="1" applyProtection="1">
      <alignment horizontal="center"/>
    </xf>
    <xf numFmtId="164" fontId="1" fillId="2" borderId="3" xfId="0" quotePrefix="1" applyFont="1" applyFill="1" applyBorder="1" applyAlignment="1" applyProtection="1">
      <alignment vertical="center"/>
    </xf>
    <xf numFmtId="166" fontId="1" fillId="0" borderId="3" xfId="1" applyNumberFormat="1" applyFont="1" applyFill="1" applyBorder="1" applyAlignment="1" applyProtection="1">
      <alignment vertical="center"/>
    </xf>
    <xf numFmtId="165" fontId="1" fillId="0" borderId="3" xfId="1" quotePrefix="1" applyFont="1" applyFill="1" applyBorder="1" applyAlignment="1" applyProtection="1">
      <alignment vertical="center"/>
    </xf>
    <xf numFmtId="165" fontId="2" fillId="0" borderId="0" xfId="1" applyFont="1"/>
    <xf numFmtId="164" fontId="2" fillId="0" borderId="0" xfId="0" applyFont="1" applyBorder="1"/>
    <xf numFmtId="164" fontId="3" fillId="0" borderId="0" xfId="0" applyFont="1" applyBorder="1"/>
    <xf numFmtId="165" fontId="3" fillId="0" borderId="0" xfId="1" applyFont="1"/>
    <xf numFmtId="167" fontId="2" fillId="0" borderId="0" xfId="1" applyNumberFormat="1" applyFont="1"/>
    <xf numFmtId="164" fontId="2" fillId="2" borderId="0" xfId="0" applyFont="1" applyFill="1" applyBorder="1" applyAlignment="1" applyProtection="1">
      <alignment vertical="center"/>
    </xf>
    <xf numFmtId="165" fontId="2" fillId="2" borderId="0" xfId="1" applyFont="1" applyFill="1" applyBorder="1" applyAlignment="1">
      <alignment vertical="center"/>
    </xf>
    <xf numFmtId="166" fontId="2" fillId="0" borderId="4" xfId="1" applyNumberFormat="1" applyFont="1" applyFill="1" applyBorder="1" applyAlignment="1" applyProtection="1">
      <alignment vertical="center"/>
    </xf>
    <xf numFmtId="165" fontId="2" fillId="0" borderId="0" xfId="1" applyFont="1" applyFill="1" applyBorder="1" applyAlignment="1">
      <alignment vertical="center"/>
    </xf>
    <xf numFmtId="166" fontId="1" fillId="0" borderId="0" xfId="1" applyNumberFormat="1" applyFont="1" applyFill="1" applyBorder="1" applyAlignment="1" applyProtection="1">
      <alignment vertical="center"/>
    </xf>
    <xf numFmtId="164" fontId="1" fillId="2" borderId="0" xfId="0" quotePrefix="1" applyFont="1" applyFill="1" applyBorder="1" applyAlignment="1" applyProtection="1">
      <alignment vertical="center"/>
    </xf>
    <xf numFmtId="165" fontId="1" fillId="2" borderId="0" xfId="1" applyFont="1" applyFill="1" applyBorder="1" applyAlignment="1">
      <alignment vertical="center"/>
    </xf>
    <xf numFmtId="165" fontId="1" fillId="0" borderId="0" xfId="1" applyFont="1" applyFill="1" applyBorder="1" applyAlignment="1">
      <alignment vertical="center"/>
    </xf>
    <xf numFmtId="164" fontId="2" fillId="0" borderId="0" xfId="0" applyFont="1" applyFill="1" applyBorder="1" applyAlignment="1" applyProtection="1">
      <alignment vertical="center"/>
    </xf>
    <xf numFmtId="164" fontId="2" fillId="2" borderId="0" xfId="0" quotePrefix="1" applyFont="1" applyFill="1" applyBorder="1" applyAlignment="1" applyProtection="1">
      <alignment vertical="center"/>
    </xf>
    <xf numFmtId="166" fontId="2" fillId="0" borderId="0" xfId="1" applyNumberFormat="1" applyFont="1" applyFill="1" applyBorder="1" applyAlignment="1">
      <alignment vertical="center"/>
    </xf>
    <xf numFmtId="166" fontId="1" fillId="0" borderId="0" xfId="1" applyNumberFormat="1" applyFont="1" applyFill="1" applyBorder="1" applyAlignment="1">
      <alignment vertical="center"/>
    </xf>
    <xf numFmtId="167" fontId="1" fillId="2" borderId="0" xfId="1" applyNumberFormat="1" applyFont="1" applyFill="1" applyBorder="1" applyAlignment="1">
      <alignment vertical="center"/>
    </xf>
    <xf numFmtId="164" fontId="2" fillId="0" borderId="0" xfId="0" applyFont="1" applyAlignment="1" applyProtection="1">
      <alignment horizontal="center"/>
    </xf>
    <xf numFmtId="165" fontId="2" fillId="0" borderId="0" xfId="1" applyFont="1" applyBorder="1"/>
    <xf numFmtId="164" fontId="2" fillId="0" borderId="0" xfId="0" applyFont="1" applyAlignment="1" applyProtection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133350</xdr:rowOff>
    </xdr:from>
    <xdr:to>
      <xdr:col>1</xdr:col>
      <xdr:colOff>2305050</xdr:colOff>
      <xdr:row>2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33350"/>
          <a:ext cx="21907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/04%20-%20DEMONSTRA&#199;&#213;ES%20CONTABEIS/Demonst.Contabeis%202022/1%20-%20Demonstra&#231;&#245;es%20Cont&#225;beis/Completa/DEMONSTRA&#199;&#213;ES%202022%20final.07.02.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tações2007NÃO"/>
      <sheetName val="Ativo"/>
      <sheetName val="Passivo"/>
      <sheetName val="DRE "/>
      <sheetName val="DRA"/>
      <sheetName val="DMPL"/>
      <sheetName val="DFC"/>
      <sheetName val="Ativo reapresentado 2017"/>
      <sheetName val="Ativo reapresentado 2018"/>
      <sheetName val="Passivo reapresentado 2017-2018"/>
      <sheetName val="Passivo reapresentado 2018-2019"/>
      <sheetName val="DRE (2)"/>
      <sheetName val="DRA (2)"/>
      <sheetName val="DMPL (2)"/>
      <sheetName val="Fluxo de caixa (2)"/>
      <sheetName val="Apoio Fluxo de caixa"/>
    </sheetNames>
    <sheetDataSet>
      <sheetData sheetId="0"/>
      <sheetData sheetId="1"/>
      <sheetData sheetId="2"/>
      <sheetData sheetId="3">
        <row r="34">
          <cell r="F34">
            <v>33015000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3"/>
  <sheetViews>
    <sheetView showGridLines="0" tabSelected="1" zoomScale="80" zoomScaleNormal="80" workbookViewId="0">
      <selection activeCell="E35" sqref="E35:H35"/>
    </sheetView>
  </sheetViews>
  <sheetFormatPr defaultRowHeight="15.75" x14ac:dyDescent="0.25"/>
  <cols>
    <col min="1" max="1" width="12.25" style="3" customWidth="1"/>
    <col min="2" max="2" width="37.25" style="3" customWidth="1"/>
    <col min="3" max="3" width="14.625" style="21" bestFit="1" customWidth="1"/>
    <col min="4" max="4" width="14.625" style="3" bestFit="1" customWidth="1"/>
    <col min="5" max="5" width="13.625" style="3" bestFit="1" customWidth="1"/>
    <col min="6" max="6" width="17.5" style="21" bestFit="1" customWidth="1"/>
    <col min="7" max="7" width="14.625" style="21" bestFit="1" customWidth="1"/>
    <col min="8" max="8" width="15.25" style="3" bestFit="1" customWidth="1"/>
    <col min="9" max="9" width="14.75" style="21" hidden="1" customWidth="1"/>
    <col min="10" max="10" width="15.75" style="3" customWidth="1"/>
    <col min="11" max="11" width="15.875" style="3" bestFit="1" customWidth="1"/>
    <col min="12" max="12" width="11.125" style="3" bestFit="1" customWidth="1"/>
    <col min="13" max="13" width="9" style="3"/>
    <col min="14" max="14" width="11.25" style="3" bestFit="1" customWidth="1"/>
    <col min="15" max="16384" width="9" style="3"/>
  </cols>
  <sheetData>
    <row r="1" spans="2:12" ht="18.75" customHeight="1" x14ac:dyDescent="0.25">
      <c r="B1" s="1"/>
      <c r="C1" s="2"/>
      <c r="D1" s="2"/>
      <c r="E1" s="2"/>
      <c r="F1" s="2"/>
      <c r="G1" s="2"/>
      <c r="H1" s="2"/>
      <c r="I1" s="2"/>
      <c r="J1" s="2"/>
    </row>
    <row r="2" spans="2:12" ht="18.75" customHeight="1" x14ac:dyDescent="0.25">
      <c r="B2" s="4"/>
      <c r="C2" s="5"/>
      <c r="D2" s="5"/>
      <c r="E2" s="5"/>
      <c r="F2" s="5"/>
      <c r="G2" s="5"/>
      <c r="H2" s="5"/>
      <c r="I2" s="5"/>
      <c r="J2" s="5"/>
    </row>
    <row r="3" spans="2:12" ht="15.75" customHeight="1" x14ac:dyDescent="0.25">
      <c r="B3" s="6" t="s">
        <v>0</v>
      </c>
      <c r="C3" s="6"/>
      <c r="D3" s="6"/>
      <c r="E3" s="6"/>
      <c r="F3" s="6"/>
      <c r="G3" s="6"/>
      <c r="H3" s="6"/>
      <c r="I3" s="6"/>
      <c r="J3" s="6"/>
    </row>
    <row r="4" spans="2:12" ht="9.75" customHeight="1" x14ac:dyDescent="0.25">
      <c r="B4" s="7"/>
      <c r="C4" s="8"/>
      <c r="D4" s="7"/>
      <c r="E4" s="7"/>
      <c r="F4" s="8"/>
      <c r="G4" s="8"/>
      <c r="H4" s="7"/>
      <c r="I4" s="8"/>
      <c r="J4" s="7"/>
    </row>
    <row r="5" spans="2:12" ht="15.75" customHeight="1" x14ac:dyDescent="0.25">
      <c r="B5" s="9" t="s">
        <v>1</v>
      </c>
      <c r="C5" s="9"/>
      <c r="D5" s="9"/>
      <c r="E5" s="9"/>
      <c r="F5" s="9"/>
      <c r="G5" s="9"/>
      <c r="H5" s="9"/>
      <c r="I5" s="9"/>
      <c r="J5" s="9"/>
    </row>
    <row r="6" spans="2:12" ht="15.75" customHeight="1" x14ac:dyDescent="0.25">
      <c r="B6" s="9" t="s">
        <v>2</v>
      </c>
      <c r="C6" s="9"/>
      <c r="D6" s="9"/>
      <c r="E6" s="9"/>
      <c r="F6" s="9"/>
      <c r="G6" s="9"/>
      <c r="H6" s="9"/>
      <c r="I6" s="9"/>
      <c r="J6" s="9"/>
    </row>
    <row r="7" spans="2:12" ht="15.75" customHeight="1" x14ac:dyDescent="0.25">
      <c r="B7" s="9" t="s">
        <v>3</v>
      </c>
      <c r="C7" s="9"/>
      <c r="D7" s="9"/>
      <c r="E7" s="9"/>
      <c r="F7" s="9"/>
      <c r="G7" s="9"/>
      <c r="H7" s="9"/>
      <c r="I7" s="9"/>
      <c r="J7" s="9"/>
    </row>
    <row r="8" spans="2:12" ht="5.25" customHeight="1" x14ac:dyDescent="0.25">
      <c r="B8" s="10"/>
      <c r="C8" s="10"/>
      <c r="D8" s="10"/>
      <c r="E8" s="10"/>
      <c r="F8" s="10"/>
      <c r="G8" s="11"/>
      <c r="H8" s="11"/>
      <c r="I8" s="10"/>
      <c r="J8" s="10"/>
    </row>
    <row r="9" spans="2:12" ht="15.75" customHeight="1" x14ac:dyDescent="0.25">
      <c r="B9" s="12"/>
      <c r="C9" s="13" t="s">
        <v>4</v>
      </c>
      <c r="D9" s="13" t="s">
        <v>5</v>
      </c>
      <c r="E9" s="13" t="s">
        <v>6</v>
      </c>
      <c r="F9" s="13" t="s">
        <v>7</v>
      </c>
      <c r="G9" s="14" t="s">
        <v>8</v>
      </c>
      <c r="H9" s="14" t="s">
        <v>9</v>
      </c>
      <c r="I9" s="13" t="s">
        <v>10</v>
      </c>
      <c r="J9" s="12"/>
    </row>
    <row r="10" spans="2:12" ht="15" customHeight="1" x14ac:dyDescent="0.25">
      <c r="B10" s="15" t="s">
        <v>11</v>
      </c>
      <c r="C10" s="14" t="s">
        <v>12</v>
      </c>
      <c r="D10" s="16" t="s">
        <v>13</v>
      </c>
      <c r="E10" s="14" t="s">
        <v>14</v>
      </c>
      <c r="F10" s="14" t="s">
        <v>15</v>
      </c>
      <c r="G10" s="14" t="s">
        <v>16</v>
      </c>
      <c r="H10" s="14" t="s">
        <v>17</v>
      </c>
      <c r="I10" s="14" t="s">
        <v>18</v>
      </c>
      <c r="J10" s="14" t="s">
        <v>19</v>
      </c>
    </row>
    <row r="11" spans="2:12" ht="16.5" thickBot="1" x14ac:dyDescent="0.3">
      <c r="B11" s="17" t="s">
        <v>20</v>
      </c>
      <c r="C11" s="18">
        <v>97540247</v>
      </c>
      <c r="D11" s="18">
        <v>10269047.880000001</v>
      </c>
      <c r="E11" s="19">
        <v>0</v>
      </c>
      <c r="F11" s="18">
        <v>-19144026.34</v>
      </c>
      <c r="G11" s="18">
        <v>0</v>
      </c>
      <c r="H11" s="18">
        <v>-15898529.529999999</v>
      </c>
      <c r="I11" s="19">
        <v>0</v>
      </c>
      <c r="J11" s="18">
        <f>SUM(C11:I11)-1000</f>
        <v>72765739.00999999</v>
      </c>
      <c r="K11" s="20"/>
    </row>
    <row r="12" spans="2:12" ht="14.25" customHeight="1" thickTop="1" thickBot="1" x14ac:dyDescent="0.3">
      <c r="G12" s="22"/>
      <c r="H12" s="23"/>
      <c r="J12" s="24"/>
      <c r="K12" s="20"/>
      <c r="L12" s="20"/>
    </row>
    <row r="13" spans="2:12" ht="14.25" customHeight="1" x14ac:dyDescent="0.25">
      <c r="B13" s="25" t="s">
        <v>21</v>
      </c>
      <c r="C13" s="26"/>
      <c r="D13" s="27">
        <f>-39991.56+13597.08</f>
        <v>-26394.479999999996</v>
      </c>
      <c r="E13" s="28"/>
      <c r="F13" s="28"/>
      <c r="G13" s="28"/>
      <c r="H13" s="27">
        <v>39990.57</v>
      </c>
      <c r="I13" s="28"/>
      <c r="J13" s="29">
        <f>C13+D13+E13+F13+G13+H13+I13</f>
        <v>13596.090000000004</v>
      </c>
      <c r="K13" s="20"/>
      <c r="L13" s="20"/>
    </row>
    <row r="14" spans="2:12" ht="14.25" customHeight="1" x14ac:dyDescent="0.25">
      <c r="B14" s="30"/>
      <c r="C14" s="31"/>
      <c r="D14" s="28"/>
      <c r="E14" s="28"/>
      <c r="F14" s="28"/>
      <c r="G14" s="28"/>
      <c r="H14" s="28"/>
      <c r="I14" s="28"/>
      <c r="J14" s="29"/>
      <c r="K14" s="20"/>
      <c r="L14" s="20"/>
    </row>
    <row r="15" spans="2:12" ht="14.25" customHeight="1" thickBot="1" x14ac:dyDescent="0.3">
      <c r="B15" s="25" t="s">
        <v>22</v>
      </c>
      <c r="C15" s="31"/>
      <c r="D15" s="28"/>
      <c r="E15" s="28"/>
      <c r="F15" s="28"/>
      <c r="G15" s="28"/>
      <c r="H15" s="28"/>
      <c r="I15" s="28"/>
      <c r="J15" s="32"/>
      <c r="K15" s="20"/>
      <c r="L15" s="20"/>
    </row>
    <row r="16" spans="2:12" ht="14.25" customHeight="1" x14ac:dyDescent="0.25">
      <c r="B16" s="33" t="s">
        <v>23</v>
      </c>
      <c r="C16" s="31"/>
      <c r="D16" s="28"/>
      <c r="E16" s="28"/>
      <c r="F16" s="27">
        <v>11109695.26</v>
      </c>
      <c r="G16" s="28"/>
      <c r="H16" s="28"/>
      <c r="I16" s="28"/>
      <c r="J16" s="29">
        <f>C16+D16+E16+F16+G16+H16+I16</f>
        <v>11109695.26</v>
      </c>
      <c r="K16" s="20"/>
      <c r="L16" s="20"/>
    </row>
    <row r="17" spans="2:12" ht="14.25" customHeight="1" thickBot="1" x14ac:dyDescent="0.3">
      <c r="B17" s="33"/>
      <c r="C17" s="31"/>
      <c r="D17" s="28"/>
      <c r="E17" s="28"/>
      <c r="F17" s="28"/>
      <c r="G17" s="28"/>
      <c r="H17" s="28"/>
      <c r="I17" s="28"/>
      <c r="J17" s="29"/>
      <c r="K17" s="20"/>
      <c r="L17" s="20"/>
    </row>
    <row r="18" spans="2:12" ht="14.25" customHeight="1" x14ac:dyDescent="0.25">
      <c r="B18" s="34" t="s">
        <v>24</v>
      </c>
      <c r="C18" s="31"/>
      <c r="D18" s="28"/>
      <c r="E18" s="28"/>
      <c r="F18" s="28"/>
      <c r="G18" s="28"/>
      <c r="H18" s="27">
        <f>'[1]DRE '!F34</f>
        <v>33015000</v>
      </c>
      <c r="I18" s="28"/>
      <c r="J18" s="29">
        <f>C18+D18+E18+F18+G18+H18+I18</f>
        <v>33015000</v>
      </c>
      <c r="K18" s="20"/>
      <c r="L18" s="20"/>
    </row>
    <row r="19" spans="2:12" ht="14.25" customHeight="1" thickBot="1" x14ac:dyDescent="0.3">
      <c r="B19" s="25"/>
      <c r="C19" s="31"/>
      <c r="D19" s="28"/>
      <c r="E19" s="28"/>
      <c r="F19" s="28"/>
      <c r="G19" s="28"/>
      <c r="H19" s="28"/>
      <c r="I19" s="28"/>
      <c r="J19" s="29"/>
      <c r="K19" s="20"/>
      <c r="L19" s="20"/>
    </row>
    <row r="20" spans="2:12" ht="17.25" customHeight="1" x14ac:dyDescent="0.25">
      <c r="B20" s="33" t="s">
        <v>25</v>
      </c>
      <c r="C20" s="31"/>
      <c r="D20" s="28"/>
      <c r="E20" s="27">
        <v>857802.69</v>
      </c>
      <c r="F20" s="28"/>
      <c r="G20" s="28"/>
      <c r="H20" s="27">
        <v>-857802.69</v>
      </c>
      <c r="I20" s="28"/>
      <c r="J20" s="29">
        <f>C20+D20+E20+F20+G20+H20+I20</f>
        <v>0</v>
      </c>
      <c r="K20" s="20"/>
      <c r="L20" s="20"/>
    </row>
    <row r="21" spans="2:12" ht="17.25" customHeight="1" thickBot="1" x14ac:dyDescent="0.3">
      <c r="B21" s="33"/>
      <c r="C21" s="31"/>
      <c r="D21" s="28"/>
      <c r="E21" s="28"/>
      <c r="F21" s="28"/>
      <c r="G21" s="28"/>
      <c r="H21" s="28"/>
      <c r="I21" s="28"/>
      <c r="J21" s="29">
        <f>C21+D21+E21+F21+G21+H21+I21</f>
        <v>0</v>
      </c>
      <c r="K21" s="20"/>
      <c r="L21" s="20"/>
    </row>
    <row r="22" spans="2:12" ht="17.25" customHeight="1" x14ac:dyDescent="0.25">
      <c r="B22" s="33" t="s">
        <v>26</v>
      </c>
      <c r="C22" s="31"/>
      <c r="D22" s="28"/>
      <c r="E22" s="28"/>
      <c r="F22" s="28"/>
      <c r="G22" s="28"/>
      <c r="H22" s="27">
        <v>-12223688</v>
      </c>
      <c r="I22" s="28"/>
      <c r="J22" s="29">
        <f>C22+D22+E22+F22+G22+H22+I22</f>
        <v>-12223688</v>
      </c>
      <c r="K22" s="20"/>
      <c r="L22" s="20"/>
    </row>
    <row r="23" spans="2:12" ht="17.25" customHeight="1" thickBot="1" x14ac:dyDescent="0.3">
      <c r="B23" s="33"/>
      <c r="C23" s="31"/>
      <c r="D23" s="28"/>
      <c r="E23" s="28"/>
      <c r="F23" s="28"/>
      <c r="G23" s="28"/>
      <c r="H23" s="28"/>
      <c r="I23" s="28"/>
      <c r="J23" s="29">
        <f>C23+D23+E23+F23+G23+H23+I23</f>
        <v>0</v>
      </c>
      <c r="K23" s="20"/>
      <c r="L23" s="20"/>
    </row>
    <row r="24" spans="2:12" ht="17.25" customHeight="1" x14ac:dyDescent="0.25">
      <c r="B24" s="33" t="s">
        <v>27</v>
      </c>
      <c r="C24" s="31"/>
      <c r="D24" s="28"/>
      <c r="E24" s="28"/>
      <c r="F24" s="28"/>
      <c r="G24" s="27">
        <f>4074562.78-1000</f>
        <v>4073562.78</v>
      </c>
      <c r="H24" s="27">
        <f>-4074562.78+1000</f>
        <v>-4073562.78</v>
      </c>
      <c r="I24" s="28"/>
      <c r="J24" s="29">
        <f>C24+D24+E24+F24+G24+H24+I24</f>
        <v>0</v>
      </c>
      <c r="K24" s="20"/>
      <c r="L24" s="20"/>
    </row>
    <row r="25" spans="2:12" ht="14.25" customHeight="1" x14ac:dyDescent="0.25">
      <c r="E25" s="35"/>
      <c r="F25" s="35"/>
      <c r="G25" s="35"/>
      <c r="H25" s="35"/>
      <c r="I25" s="35"/>
      <c r="J25" s="36"/>
      <c r="K25" s="20"/>
      <c r="L25" s="20"/>
    </row>
    <row r="26" spans="2:12" ht="14.25" customHeight="1" thickBot="1" x14ac:dyDescent="0.3">
      <c r="B26" s="17" t="s">
        <v>28</v>
      </c>
      <c r="C26" s="18">
        <f t="shared" ref="C26:I26" si="0">SUM(C11:C25)</f>
        <v>97540247</v>
      </c>
      <c r="D26" s="18">
        <f t="shared" si="0"/>
        <v>10242653.4</v>
      </c>
      <c r="E26" s="18">
        <f t="shared" si="0"/>
        <v>857802.69</v>
      </c>
      <c r="F26" s="18">
        <f t="shared" si="0"/>
        <v>-8034331.0800000001</v>
      </c>
      <c r="G26" s="18">
        <f t="shared" si="0"/>
        <v>4073562.78</v>
      </c>
      <c r="H26" s="18">
        <f>SUM(H11:H25)-1000</f>
        <v>407.56999999983236</v>
      </c>
      <c r="I26" s="19">
        <f t="shared" si="0"/>
        <v>0</v>
      </c>
      <c r="J26" s="18">
        <f>SUM(J11:J25)</f>
        <v>104680342.36</v>
      </c>
      <c r="K26" s="20"/>
      <c r="L26" s="20"/>
    </row>
    <row r="27" spans="2:12" ht="14.25" customHeight="1" thickTop="1" thickBot="1" x14ac:dyDescent="0.3">
      <c r="G27" s="22"/>
      <c r="H27" s="23"/>
      <c r="J27" s="24"/>
      <c r="K27" s="20"/>
      <c r="L27" s="20"/>
    </row>
    <row r="28" spans="2:12" ht="14.25" customHeight="1" thickBot="1" x14ac:dyDescent="0.3">
      <c r="B28" s="25" t="s">
        <v>21</v>
      </c>
      <c r="C28" s="28"/>
      <c r="D28" s="27">
        <f>-39991.56+13597.08</f>
        <v>-26394.479999999996</v>
      </c>
      <c r="E28" s="28"/>
      <c r="F28" s="28"/>
      <c r="G28" s="28"/>
      <c r="H28" s="27">
        <v>39991.56</v>
      </c>
      <c r="I28" s="37"/>
      <c r="J28" s="29">
        <f>C28+D28+E28+F28+G28+H28+I28</f>
        <v>13597.080000000002</v>
      </c>
      <c r="K28" s="20"/>
      <c r="L28" s="20"/>
    </row>
    <row r="29" spans="2:12" ht="14.25" customHeight="1" thickBot="1" x14ac:dyDescent="0.3">
      <c r="B29" s="30"/>
      <c r="C29" s="26"/>
      <c r="D29" s="28"/>
      <c r="E29" s="28"/>
      <c r="F29" s="28"/>
      <c r="G29" s="28"/>
      <c r="H29" s="27"/>
      <c r="I29" s="35"/>
      <c r="J29" s="29"/>
      <c r="K29" s="20"/>
      <c r="L29" s="20"/>
    </row>
    <row r="30" spans="2:12" ht="14.25" customHeight="1" thickBot="1" x14ac:dyDescent="0.3">
      <c r="B30" s="25" t="s">
        <v>22</v>
      </c>
      <c r="C30" s="31"/>
      <c r="D30" s="28"/>
      <c r="E30" s="28"/>
      <c r="F30" s="28"/>
      <c r="G30" s="28"/>
      <c r="H30" s="27"/>
      <c r="I30" s="35"/>
      <c r="J30" s="29"/>
      <c r="K30" s="20"/>
      <c r="L30" s="24"/>
    </row>
    <row r="31" spans="2:12" ht="14.25" customHeight="1" thickBot="1" x14ac:dyDescent="0.3">
      <c r="B31" s="33" t="s">
        <v>23</v>
      </c>
      <c r="C31" s="31"/>
      <c r="D31" s="28"/>
      <c r="E31" s="28"/>
      <c r="F31" s="27">
        <v>8034331.0800000001</v>
      </c>
      <c r="G31" s="28"/>
      <c r="H31" s="27"/>
      <c r="I31" s="35"/>
      <c r="J31" s="29">
        <f>C31+D31+E31+F31+G31+H31+I31</f>
        <v>8034331.0800000001</v>
      </c>
      <c r="K31" s="20"/>
      <c r="L31" s="24"/>
    </row>
    <row r="32" spans="2:12" ht="14.25" customHeight="1" thickBot="1" x14ac:dyDescent="0.3">
      <c r="B32" s="33"/>
      <c r="C32" s="31"/>
      <c r="D32" s="28"/>
      <c r="E32" s="28"/>
      <c r="F32" s="28"/>
      <c r="G32" s="28"/>
      <c r="H32" s="27"/>
      <c r="I32" s="35"/>
      <c r="J32" s="29"/>
      <c r="K32" s="20"/>
      <c r="L32" s="24"/>
    </row>
    <row r="33" spans="2:12" ht="14.25" customHeight="1" thickBot="1" x14ac:dyDescent="0.3">
      <c r="B33" s="34" t="s">
        <v>24</v>
      </c>
      <c r="C33" s="31"/>
      <c r="D33" s="28"/>
      <c r="E33" s="28"/>
      <c r="F33" s="28"/>
      <c r="G33" s="28"/>
      <c r="H33" s="27">
        <v>40951372.009999998</v>
      </c>
      <c r="I33" s="35"/>
      <c r="J33" s="29">
        <f>C33+D33+E33+F33+G33+H33+I33</f>
        <v>40951372.009999998</v>
      </c>
      <c r="K33" s="20"/>
      <c r="L33" s="24"/>
    </row>
    <row r="34" spans="2:12" ht="14.25" customHeight="1" thickBot="1" x14ac:dyDescent="0.3">
      <c r="B34" s="25"/>
      <c r="C34" s="31"/>
      <c r="D34" s="28"/>
      <c r="E34" s="28"/>
      <c r="F34" s="28"/>
      <c r="G34" s="28"/>
      <c r="H34" s="27"/>
      <c r="I34" s="35"/>
      <c r="J34" s="29"/>
      <c r="K34" s="20"/>
      <c r="L34" s="24"/>
    </row>
    <row r="35" spans="2:12" ht="17.25" customHeight="1" thickBot="1" x14ac:dyDescent="0.3">
      <c r="B35" s="33" t="s">
        <v>25</v>
      </c>
      <c r="C35" s="31"/>
      <c r="D35" s="28"/>
      <c r="E35" s="27">
        <f>2047568.6-1000</f>
        <v>2046568.6</v>
      </c>
      <c r="F35" s="28"/>
      <c r="G35" s="28"/>
      <c r="H35" s="27">
        <f>-2047568.6+1000</f>
        <v>-2046568.6</v>
      </c>
      <c r="I35" s="35"/>
      <c r="J35" s="29">
        <f>C35+D35+E35+F35+G35+H35+I35</f>
        <v>0</v>
      </c>
      <c r="K35" s="20"/>
      <c r="L35" s="24"/>
    </row>
    <row r="36" spans="2:12" ht="17.25" customHeight="1" thickBot="1" x14ac:dyDescent="0.3">
      <c r="B36" s="33"/>
      <c r="C36" s="31"/>
      <c r="D36" s="28"/>
      <c r="E36" s="28"/>
      <c r="F36" s="28"/>
      <c r="G36" s="28"/>
      <c r="H36" s="27"/>
      <c r="I36" s="35"/>
      <c r="J36" s="29"/>
      <c r="K36" s="20"/>
      <c r="L36" s="20"/>
    </row>
    <row r="37" spans="2:12" ht="17.25" customHeight="1" thickBot="1" x14ac:dyDescent="0.3">
      <c r="B37" s="33" t="s">
        <v>29</v>
      </c>
      <c r="C37" s="31"/>
      <c r="D37" s="28"/>
      <c r="E37" s="28"/>
      <c r="F37" s="28"/>
      <c r="G37" s="28"/>
      <c r="H37" s="27">
        <v>-7378028.0999999996</v>
      </c>
      <c r="I37" s="35"/>
      <c r="J37" s="29">
        <f>C37+D37+E37+F37+G37+H37+I37</f>
        <v>-7378028.0999999996</v>
      </c>
      <c r="K37" s="20"/>
      <c r="L37" s="20"/>
    </row>
    <row r="38" spans="2:12" ht="17.25" customHeight="1" thickBot="1" x14ac:dyDescent="0.3">
      <c r="B38" s="33"/>
      <c r="C38" s="31"/>
      <c r="D38" s="28"/>
      <c r="E38" s="28"/>
      <c r="F38" s="28"/>
      <c r="G38" s="28"/>
      <c r="H38" s="27"/>
      <c r="I38" s="35"/>
      <c r="J38" s="29"/>
      <c r="K38" s="20"/>
      <c r="L38" s="20"/>
    </row>
    <row r="39" spans="2:12" ht="17.25" customHeight="1" thickBot="1" x14ac:dyDescent="0.3">
      <c r="B39" s="33" t="s">
        <v>26</v>
      </c>
      <c r="C39" s="31"/>
      <c r="D39" s="28"/>
      <c r="E39" s="28"/>
      <c r="F39" s="28"/>
      <c r="G39" s="28"/>
      <c r="H39" s="27">
        <v>-12093869.380000001</v>
      </c>
      <c r="I39" s="35"/>
      <c r="J39" s="29">
        <f>C39+D39+E39+F39+G39+H39+I39</f>
        <v>-12093869.380000001</v>
      </c>
      <c r="K39" s="20"/>
      <c r="L39" s="20"/>
    </row>
    <row r="40" spans="2:12" ht="17.25" customHeight="1" thickBot="1" x14ac:dyDescent="0.3">
      <c r="B40" s="33"/>
      <c r="C40" s="31"/>
      <c r="D40" s="28"/>
      <c r="E40" s="28"/>
      <c r="F40" s="28"/>
      <c r="G40" s="28"/>
      <c r="H40" s="27"/>
      <c r="I40" s="35"/>
      <c r="J40" s="29"/>
      <c r="K40" s="20"/>
      <c r="L40" s="20"/>
    </row>
    <row r="41" spans="2:12" ht="17.25" customHeight="1" x14ac:dyDescent="0.25">
      <c r="B41" s="33" t="s">
        <v>27</v>
      </c>
      <c r="C41" s="31"/>
      <c r="D41" s="28"/>
      <c r="E41" s="28"/>
      <c r="F41" s="28"/>
      <c r="G41" s="27">
        <v>19471897.489999998</v>
      </c>
      <c r="H41" s="27">
        <v>-19471897.489999998</v>
      </c>
      <c r="I41" s="35"/>
      <c r="J41" s="29">
        <f>C41+D41+E41+F41+G41+H41+I41</f>
        <v>0</v>
      </c>
      <c r="K41" s="20"/>
      <c r="L41" s="20"/>
    </row>
    <row r="42" spans="2:12" ht="14.25" customHeight="1" x14ac:dyDescent="0.25">
      <c r="C42" s="37"/>
      <c r="D42" s="35"/>
      <c r="E42" s="35"/>
      <c r="F42" s="35"/>
      <c r="G42" s="35"/>
      <c r="H42" s="35"/>
      <c r="I42" s="35"/>
      <c r="J42" s="36"/>
      <c r="K42" s="20"/>
      <c r="L42" s="20"/>
    </row>
    <row r="43" spans="2:12" ht="14.25" customHeight="1" thickBot="1" x14ac:dyDescent="0.3">
      <c r="B43" s="17" t="s">
        <v>30</v>
      </c>
      <c r="C43" s="18">
        <f t="shared" ref="C43:J43" si="1">SUM(C26:C42)</f>
        <v>97540247</v>
      </c>
      <c r="D43" s="18">
        <f>SUM(D26:D42)+1000</f>
        <v>10217258.92</v>
      </c>
      <c r="E43" s="18">
        <f t="shared" si="1"/>
        <v>2904371.29</v>
      </c>
      <c r="F43" s="18">
        <f t="shared" si="1"/>
        <v>0</v>
      </c>
      <c r="G43" s="18">
        <f t="shared" si="1"/>
        <v>23545460.27</v>
      </c>
      <c r="H43" s="18">
        <f>SUM(H26:H42)-1000</f>
        <v>407.56999999657273</v>
      </c>
      <c r="I43" s="19">
        <f t="shared" si="1"/>
        <v>0</v>
      </c>
      <c r="J43" s="18">
        <f t="shared" si="1"/>
        <v>134207745.05000001</v>
      </c>
      <c r="K43" s="20"/>
      <c r="L43" s="20"/>
    </row>
    <row r="44" spans="2:12" ht="14.25" customHeight="1" thickTop="1" x14ac:dyDescent="0.25">
      <c r="G44" s="22"/>
      <c r="H44" s="23"/>
      <c r="J44" s="24"/>
      <c r="K44" s="20"/>
      <c r="L44" s="20"/>
    </row>
    <row r="45" spans="2:12" ht="14.25" customHeight="1" x14ac:dyDescent="0.25">
      <c r="B45" s="38"/>
      <c r="C45" s="38"/>
      <c r="D45" s="38"/>
      <c r="E45" s="38"/>
      <c r="F45" s="38"/>
      <c r="G45" s="38"/>
      <c r="H45" s="38"/>
      <c r="I45" s="38"/>
      <c r="J45" s="38"/>
      <c r="K45" s="20"/>
      <c r="L45" s="20"/>
    </row>
    <row r="46" spans="2:12" ht="14.25" customHeight="1" x14ac:dyDescent="0.25">
      <c r="G46" s="22"/>
      <c r="H46" s="23"/>
      <c r="J46" s="24"/>
      <c r="K46" s="20"/>
      <c r="L46" s="20"/>
    </row>
    <row r="47" spans="2:12" ht="14.25" customHeight="1" x14ac:dyDescent="0.25">
      <c r="G47" s="22"/>
      <c r="H47" s="23"/>
      <c r="J47" s="24"/>
      <c r="K47" s="20"/>
      <c r="L47" s="20"/>
    </row>
    <row r="48" spans="2:12" ht="14.25" customHeight="1" x14ac:dyDescent="0.25">
      <c r="F48" s="39"/>
      <c r="G48" s="22"/>
      <c r="H48" s="40"/>
      <c r="J48" s="24"/>
      <c r="K48" s="20"/>
      <c r="L48" s="20"/>
    </row>
    <row r="49" spans="3:12" ht="14.25" customHeight="1" x14ac:dyDescent="0.25">
      <c r="D49" s="40"/>
      <c r="E49" s="40"/>
      <c r="F49" s="40"/>
      <c r="G49" s="22"/>
      <c r="H49" s="24"/>
      <c r="J49" s="24"/>
      <c r="K49" s="20"/>
      <c r="L49" s="20"/>
    </row>
    <row r="50" spans="3:12" x14ac:dyDescent="0.25">
      <c r="C50" s="40"/>
      <c r="G50" s="40"/>
      <c r="H50" s="20"/>
      <c r="I50" s="40"/>
      <c r="J50" s="40"/>
    </row>
    <row r="51" spans="3:12" x14ac:dyDescent="0.25">
      <c r="D51" s="20"/>
      <c r="E51" s="20"/>
      <c r="H51" s="20"/>
    </row>
    <row r="52" spans="3:12" x14ac:dyDescent="0.25">
      <c r="F52" s="39"/>
      <c r="H52" s="20"/>
    </row>
    <row r="53" spans="3:12" x14ac:dyDescent="0.25">
      <c r="J53" s="20"/>
    </row>
  </sheetData>
  <mergeCells count="6">
    <mergeCell ref="B1:J1"/>
    <mergeCell ref="B3:J3"/>
    <mergeCell ref="B5:J5"/>
    <mergeCell ref="B6:J6"/>
    <mergeCell ref="B7:J7"/>
    <mergeCell ref="B45:J45"/>
  </mergeCells>
  <pageMargins left="0.51181102362204722" right="0.51181102362204722" top="0.39370078740157483" bottom="0.39370078740157483" header="0.31496062992125984" footer="0.31496062992125984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DMPL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p059467</dc:creator>
  <cp:lastModifiedBy>p059467</cp:lastModifiedBy>
  <dcterms:created xsi:type="dcterms:W3CDTF">2023-04-14T16:58:16Z</dcterms:created>
  <dcterms:modified xsi:type="dcterms:W3CDTF">2023-04-14T16:58:29Z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xcelMultiFormExcelAuto">
    <vt:lpwstr>0</vt:lpwstr>
  </property>
  <property fmtid="{D5CDD505-2E9C-101B-9397-08002B2CF9AE}" pid="3" name="AutoOpenUrl">
    <vt:lpwstr>0</vt:lpwstr>
  </property>
  <property fmtid="{D5CDD505-2E9C-101B-9397-08002B2CF9AE}" pid="4" name="AutoLoginExecuted">
    <vt:lpwstr>0</vt:lpwstr>
  </property>
  <property fmtid="{D5CDD505-2E9C-101B-9397-08002B2CF9AE}" pid="5" name="ExcelMultiForm">
    <vt:lpwstr>0</vt:lpwstr>
  </property>
  <property fmtid="{D5CDD505-2E9C-101B-9397-08002B2CF9AE}" pid="6" name="Application">
    <vt:lpwstr>0</vt:lpwstr>
  </property>
  <property fmtid="{D5CDD505-2E9C-101B-9397-08002B2CF9AE}" pid="7" name="MultiformPassword">
    <vt:lpwstr>0</vt:lpwstr>
  </property>
</Properties>
</file>